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FFBEN\Benefits Plans\Disability Insurance\ICI\ICI Annual Review\ICI Update 2024\"/>
    </mc:Choice>
  </mc:AlternateContent>
  <xr:revisionPtr revIDLastSave="0" documentId="8_{D623523C-9AC9-4FA4-8C79-A0048143F629}" xr6:coauthVersionLast="47" xr6:coauthVersionMax="47" xr10:uidLastSave="{00000000-0000-0000-0000-000000000000}"/>
  <bookViews>
    <workbookView xWindow="-108" yWindow="-108" windowWidth="23256" windowHeight="12576" tabRatio="596" xr2:uid="{00000000-000D-0000-FFFF-FFFF00000000}"/>
  </bookViews>
  <sheets>
    <sheet name="Calculation" sheetId="1" r:id="rId1"/>
    <sheet name="PremiumRates" sheetId="11" r:id="rId2"/>
  </sheets>
  <definedNames>
    <definedName name="_xlnm.Print_Area" localSheetId="0">Calculation!$A$1:$B$31</definedName>
    <definedName name="_xlnm.Print_Area" localSheetId="1">PremiumRates!$A$1:$E$19</definedName>
    <definedName name="Source">#REF!</definedName>
    <definedName name="standardCategory">#REF!</definedName>
    <definedName name="ValidIC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26" i="1" l="1"/>
  <c r="B24" i="1"/>
  <c r="B15" i="1"/>
  <c r="B13" i="1"/>
  <c r="B22" i="1" l="1"/>
  <c r="B23" i="1" s="1"/>
  <c r="C21" i="1" l="1"/>
  <c r="B27" i="1" l="1"/>
  <c r="B25" i="1"/>
  <c r="B16" i="1"/>
  <c r="B14" i="1"/>
</calcChain>
</file>

<file path=xl/sharedStrings.xml><?xml version="1.0" encoding="utf-8"?>
<sst xmlns="http://schemas.openxmlformats.org/spreadsheetml/2006/main" count="55" uniqueCount="45">
  <si>
    <t>Hourly Rate</t>
  </si>
  <si>
    <t>Percent FTE</t>
  </si>
  <si>
    <t>Annual Earnings</t>
  </si>
  <si>
    <t>1/452</t>
  </si>
  <si>
    <t>2/452</t>
  </si>
  <si>
    <t>3/453</t>
  </si>
  <si>
    <t>5/455</t>
  </si>
  <si>
    <t>6/456</t>
  </si>
  <si>
    <t>EmplID</t>
  </si>
  <si>
    <t>University Staff 
Employee</t>
  </si>
  <si>
    <t>Faculty / Academic Staff / Limited (FA/AS/LI) 
Employee</t>
  </si>
  <si>
    <t>Employee Category</t>
  </si>
  <si>
    <t>University Staff</t>
  </si>
  <si>
    <t>Category 1 (&lt;184 Hours of Sick Leave)</t>
  </si>
  <si>
    <t>Category 2 (184 - 519 Hours Sick Leave)</t>
  </si>
  <si>
    <t>Category 4 (520 - 727 Hours Sick Leave)</t>
  </si>
  <si>
    <t>Category 5 (728 - 1,040 Hours Sick Leave)</t>
  </si>
  <si>
    <t>Category 6 (&gt;1,040 Hours Sick Leave)</t>
  </si>
  <si>
    <t>Faculty, 
Academic Staff &amp;
 Limited Appointees</t>
  </si>
  <si>
    <t>Rates apply to the first $120,000 of eligible earnings.</t>
  </si>
  <si>
    <t>Monthly Premium per $1,000 of Annual Eligible Earnings</t>
  </si>
  <si>
    <r>
      <t xml:space="preserve">INSTRUCTIONS: </t>
    </r>
    <r>
      <rPr>
        <sz val="11"/>
        <rFont val="Calibri"/>
        <family val="2"/>
      </rPr>
      <t>Complete the cells highlighted in light blue. The other cells will calculate automatically.</t>
    </r>
  </si>
  <si>
    <t>EmployEE Monthly Premium</t>
  </si>
  <si>
    <t>EmployER Monthly Contribution to Premium</t>
  </si>
  <si>
    <t>Premium provide is a monthly premium. To determine per paycheck deduction, divide the monthly premium by 2 (premium is deducted from first two paychecks a month).</t>
  </si>
  <si>
    <t>Employee Name</t>
  </si>
  <si>
    <t>Premium Category</t>
  </si>
  <si>
    <r>
      <t xml:space="preserve">Income Continuation Insurance (ICI) Premiums
</t>
    </r>
    <r>
      <rPr>
        <b/>
        <sz val="12"/>
        <color theme="0"/>
        <rFont val="Calibri"/>
        <family val="2"/>
        <scheme val="minor"/>
      </rPr>
      <t>Effective February 1, 2024</t>
    </r>
  </si>
  <si>
    <r>
      <rPr>
        <b/>
        <sz val="14"/>
        <color theme="0"/>
        <rFont val="Calibri"/>
        <family val="2"/>
      </rPr>
      <t xml:space="preserve">Income Continuation Insurance (ICI)
Premium Calculator 
</t>
    </r>
    <r>
      <rPr>
        <b/>
        <sz val="11"/>
        <color theme="0"/>
        <rFont val="Calibri"/>
        <family val="2"/>
      </rPr>
      <t>Effective 2/1/2024</t>
    </r>
  </si>
  <si>
    <t>EmployEE Rate</t>
  </si>
  <si>
    <t>EmployER Rate</t>
  </si>
  <si>
    <t>Total Rate</t>
  </si>
  <si>
    <t>Category 3 (80 hours Sick Leave)</t>
  </si>
  <si>
    <t>Annual Earnings (Rounded Up)
Maxium earnings eligible is $120,000/year.</t>
  </si>
  <si>
    <t>Premium Category
(Based on Sick Leave Balance or 80 Hours of Sick Leave accumulated during the year)</t>
  </si>
  <si>
    <t>Elimination Period Elected and WRS Service
(Less than or Greater than 1 Year of State WRS service)</t>
  </si>
  <si>
    <t>30-Day (More than 1 Year of State WRS Service)</t>
  </si>
  <si>
    <t>90-Day (More than 1 Year of State WRS Service)</t>
  </si>
  <si>
    <t>125-Day (More than 1 Year of State WRS Service)</t>
  </si>
  <si>
    <t>180-Day (More than 1 Year of State WRS Service)</t>
  </si>
  <si>
    <t>30-Day (Less than 1 Year of State WRS Service)</t>
  </si>
  <si>
    <t>90-Day (Less than 1 Year of State WRS Service)</t>
  </si>
  <si>
    <t>125-Day (Less than 1 Year of StateWRS Service)</t>
  </si>
  <si>
    <t>180-Day (Less than 1 Year of State WRS Service)</t>
  </si>
  <si>
    <t>UW 1047 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</si>
</sst>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;;;"/>
    <numFmt numFmtId="166" formatCode="&quot;$&quot;#,##0.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color theme="0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1"/>
      <color indexed="12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5777"/>
      <name val="Calibri"/>
      <family val="2"/>
    </font>
    <font>
      <sz val="12"/>
      <color rgb="FF005777"/>
      <name val="Calibri"/>
      <family val="2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577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5" borderId="0" applyNumberFormat="0" applyBorder="0" applyAlignment="0" applyProtection="0"/>
  </cellStyleXfs>
  <cellXfs count="84">
    <xf numFmtId="0" fontId="0" fillId="0" borderId="0" xfId="0"/>
    <xf numFmtId="0" fontId="6" fillId="0" borderId="16" xfId="0" applyFont="1" applyBorder="1"/>
    <xf numFmtId="0" fontId="7" fillId="5" borderId="3" xfId="2" applyFont="1" applyBorder="1" applyAlignment="1" applyProtection="1">
      <alignment horizontal="center" vertical="center" wrapText="1"/>
      <protection locked="0"/>
    </xf>
    <xf numFmtId="49" fontId="7" fillId="5" borderId="5" xfId="2" applyNumberFormat="1" applyFont="1" applyBorder="1" applyAlignment="1" applyProtection="1">
      <alignment horizontal="center" vertical="center" wrapText="1"/>
      <protection locked="0"/>
    </xf>
    <xf numFmtId="8" fontId="7" fillId="5" borderId="5" xfId="2" applyNumberFormat="1" applyFont="1" applyBorder="1" applyAlignment="1" applyProtection="1">
      <alignment horizontal="right"/>
      <protection locked="0"/>
    </xf>
    <xf numFmtId="10" fontId="7" fillId="5" borderId="5" xfId="2" applyNumberFormat="1" applyFont="1" applyBorder="1" applyAlignment="1" applyProtection="1">
      <alignment horizontal="right"/>
      <protection locked="0"/>
    </xf>
    <xf numFmtId="0" fontId="9" fillId="0" borderId="0" xfId="0" applyFont="1"/>
    <xf numFmtId="0" fontId="8" fillId="0" borderId="2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4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8" fillId="3" borderId="6" xfId="0" applyFont="1" applyFill="1" applyBorder="1" applyAlignment="1">
      <alignment wrapText="1"/>
    </xf>
    <xf numFmtId="0" fontId="9" fillId="3" borderId="7" xfId="0" applyFont="1" applyFill="1" applyBorder="1" applyAlignment="1">
      <alignment horizontal="right"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164" fontId="10" fillId="0" borderId="0" xfId="0" applyNumberFormat="1" applyFont="1" applyAlignment="1">
      <alignment wrapText="1"/>
    </xf>
    <xf numFmtId="164" fontId="9" fillId="0" borderId="5" xfId="0" applyNumberFormat="1" applyFont="1" applyBorder="1" applyAlignment="1">
      <alignment horizontal="right"/>
    </xf>
    <xf numFmtId="164" fontId="9" fillId="0" borderId="0" xfId="0" applyNumberFormat="1" applyFont="1"/>
    <xf numFmtId="166" fontId="9" fillId="0" borderId="5" xfId="0" applyNumberFormat="1" applyFont="1" applyBorder="1" applyAlignment="1">
      <alignment horizontal="right"/>
    </xf>
    <xf numFmtId="0" fontId="11" fillId="6" borderId="4" xfId="0" applyFont="1" applyFill="1" applyBorder="1" applyAlignment="1">
      <alignment wrapText="1"/>
    </xf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 applyAlignment="1">
      <alignment horizontal="right"/>
    </xf>
    <xf numFmtId="0" fontId="12" fillId="0" borderId="0" xfId="0" applyFont="1"/>
    <xf numFmtId="165" fontId="9" fillId="0" borderId="0" xfId="0" applyNumberFormat="1" applyFont="1" applyProtection="1">
      <protection hidden="1"/>
    </xf>
    <xf numFmtId="0" fontId="13" fillId="0" borderId="0" xfId="0" applyFont="1" applyAlignment="1">
      <alignment wrapText="1"/>
    </xf>
    <xf numFmtId="164" fontId="9" fillId="0" borderId="0" xfId="0" applyNumberFormat="1" applyFont="1" applyAlignment="1" applyProtection="1">
      <alignment horizontal="right"/>
      <protection hidden="1"/>
    </xf>
    <xf numFmtId="0" fontId="13" fillId="0" borderId="0" xfId="0" applyFont="1"/>
    <xf numFmtId="0" fontId="9" fillId="0" borderId="0" xfId="0" applyFont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9" fillId="0" borderId="0" xfId="0" applyFont="1" applyAlignment="1">
      <alignment wrapText="1"/>
    </xf>
    <xf numFmtId="8" fontId="9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6" fillId="0" borderId="1" xfId="0" applyFont="1" applyBorder="1"/>
    <xf numFmtId="0" fontId="6" fillId="0" borderId="15" xfId="0" applyFont="1" applyBorder="1"/>
    <xf numFmtId="0" fontId="8" fillId="2" borderId="15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/>
    </xf>
    <xf numFmtId="0" fontId="9" fillId="0" borderId="11" xfId="0" applyFont="1" applyBorder="1"/>
    <xf numFmtId="0" fontId="9" fillId="0" borderId="24" xfId="0" applyFont="1" applyBorder="1" applyAlignment="1">
      <alignment horizontal="right"/>
    </xf>
    <xf numFmtId="0" fontId="9" fillId="0" borderId="25" xfId="0" applyFont="1" applyBorder="1" applyAlignment="1">
      <alignment horizontal="right"/>
    </xf>
    <xf numFmtId="0" fontId="9" fillId="0" borderId="12" xfId="0" applyFont="1" applyBorder="1"/>
    <xf numFmtId="0" fontId="9" fillId="0" borderId="23" xfId="0" applyFont="1" applyBorder="1" applyAlignment="1">
      <alignment horizontal="right"/>
    </xf>
    <xf numFmtId="0" fontId="18" fillId="0" borderId="19" xfId="2" applyFont="1" applyFill="1" applyBorder="1" applyAlignment="1">
      <alignment horizontal="center"/>
    </xf>
    <xf numFmtId="164" fontId="11" fillId="6" borderId="5" xfId="0" applyNumberFormat="1" applyFont="1" applyFill="1" applyBorder="1" applyAlignment="1">
      <alignment horizontal="right"/>
    </xf>
    <xf numFmtId="164" fontId="11" fillId="6" borderId="26" xfId="0" applyNumberFormat="1" applyFont="1" applyFill="1" applyBorder="1" applyAlignment="1">
      <alignment horizontal="right"/>
    </xf>
    <xf numFmtId="166" fontId="6" fillId="0" borderId="1" xfId="0" applyNumberFormat="1" applyFont="1" applyBorder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166" fontId="6" fillId="0" borderId="27" xfId="0" applyNumberFormat="1" applyFont="1" applyBorder="1" applyAlignment="1">
      <alignment horizontal="center"/>
    </xf>
    <xf numFmtId="166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166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166" fontId="6" fillId="0" borderId="28" xfId="0" applyNumberFormat="1" applyFont="1" applyBorder="1" applyAlignment="1">
      <alignment horizontal="center"/>
    </xf>
    <xf numFmtId="166" fontId="6" fillId="0" borderId="7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0" fontId="6" fillId="0" borderId="6" xfId="0" applyFont="1" applyBorder="1"/>
    <xf numFmtId="0" fontId="7" fillId="5" borderId="5" xfId="2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8" fillId="0" borderId="18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18" fillId="0" borderId="17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89" wrapText="1"/>
    </xf>
    <xf numFmtId="0" fontId="5" fillId="0" borderId="20" xfId="0" applyFont="1" applyBorder="1" applyAlignment="1">
      <alignment horizontal="center" vertical="center" textRotation="89" wrapText="1"/>
    </xf>
    <xf numFmtId="0" fontId="5" fillId="0" borderId="21" xfId="0" applyFont="1" applyBorder="1" applyAlignment="1">
      <alignment horizontal="center" vertical="center" textRotation="89" wrapText="1"/>
    </xf>
  </cellXfs>
  <cellStyles count="3">
    <cellStyle name="20% - Accent1" xfId="2" builtinId="30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005777"/>
      <color rgb="FFDDF6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4"/>
  <sheetViews>
    <sheetView showGridLines="0" showRowColHeaders="0" tabSelected="1" showRuler="0" view="pageLayout" zoomScaleNormal="80" zoomScaleSheetLayoutView="100" workbookViewId="0">
      <selection activeCell="B4" sqref="B4"/>
    </sheetView>
  </sheetViews>
  <sheetFormatPr defaultColWidth="9.33203125" defaultRowHeight="14.4" x14ac:dyDescent="0.3"/>
  <cols>
    <col min="1" max="1" width="51.44140625" style="6" customWidth="1"/>
    <col min="2" max="2" width="37.88671875" style="27" customWidth="1"/>
    <col min="3" max="3" width="12.33203125" style="6" customWidth="1"/>
    <col min="4" max="4" width="30.5546875" style="6" customWidth="1"/>
    <col min="5" max="16384" width="9.33203125" style="6"/>
  </cols>
  <sheetData>
    <row r="1" spans="1:3" x14ac:dyDescent="0.3">
      <c r="A1" s="36"/>
      <c r="B1" s="37"/>
    </row>
    <row r="2" spans="1:3" ht="56.4" customHeight="1" x14ac:dyDescent="0.3">
      <c r="A2" s="60" t="s">
        <v>28</v>
      </c>
      <c r="B2" s="61"/>
    </row>
    <row r="3" spans="1:3" ht="32.25" customHeight="1" thickBot="1" x14ac:dyDescent="0.35">
      <c r="A3" s="64" t="s">
        <v>21</v>
      </c>
      <c r="B3" s="65"/>
    </row>
    <row r="4" spans="1:3" x14ac:dyDescent="0.3">
      <c r="A4" s="7" t="s">
        <v>25</v>
      </c>
      <c r="B4" s="2"/>
      <c r="C4" s="8"/>
    </row>
    <row r="5" spans="1:3" x14ac:dyDescent="0.3">
      <c r="A5" s="9" t="s">
        <v>8</v>
      </c>
      <c r="B5" s="3"/>
      <c r="C5" s="10"/>
    </row>
    <row r="6" spans="1:3" ht="15" thickBot="1" x14ac:dyDescent="0.35">
      <c r="A6" s="11"/>
      <c r="B6" s="12"/>
      <c r="C6" s="10"/>
    </row>
    <row r="7" spans="1:3" ht="39" customHeight="1" x14ac:dyDescent="0.3">
      <c r="A7" s="66" t="s">
        <v>9</v>
      </c>
      <c r="B7" s="67"/>
    </row>
    <row r="8" spans="1:3" x14ac:dyDescent="0.3">
      <c r="A8" s="13" t="s">
        <v>0</v>
      </c>
      <c r="B8" s="4"/>
    </row>
    <row r="9" spans="1:3" x14ac:dyDescent="0.3">
      <c r="A9" s="13" t="s">
        <v>1</v>
      </c>
      <c r="B9" s="5"/>
    </row>
    <row r="10" spans="1:3" ht="43.2" x14ac:dyDescent="0.3">
      <c r="A10" s="14" t="s">
        <v>34</v>
      </c>
      <c r="B10" s="57"/>
      <c r="C10" s="15"/>
    </row>
    <row r="11" spans="1:3" x14ac:dyDescent="0.3">
      <c r="A11" s="13" t="s">
        <v>2</v>
      </c>
      <c r="B11" s="16">
        <f>ROUND(B8*B9*2080,2)</f>
        <v>0</v>
      </c>
    </row>
    <row r="12" spans="1:3" ht="28.8" x14ac:dyDescent="0.3">
      <c r="A12" s="13" t="s">
        <v>33</v>
      </c>
      <c r="B12" s="16">
        <f>IF(B11&gt;120000,120000,ROUNDUP(B11,-3))</f>
        <v>0</v>
      </c>
    </row>
    <row r="13" spans="1:3" x14ac:dyDescent="0.3">
      <c r="A13" s="13" t="s">
        <v>29</v>
      </c>
      <c r="B13" s="18" t="e">
        <f>INDEX(PremiumRates!C4:E9,MATCH(B10,PremiumRates!B4:B9,0),MATCH(A13,PremiumRates!C3:D3,0))</f>
        <v>#N/A</v>
      </c>
      <c r="C13" s="17"/>
    </row>
    <row r="14" spans="1:3" x14ac:dyDescent="0.3">
      <c r="A14" s="19" t="s">
        <v>22</v>
      </c>
      <c r="B14" s="43" t="e">
        <f>ROUND(IF(B12&gt;120000,120000,B12)/1000*B13,4)</f>
        <v>#N/A</v>
      </c>
    </row>
    <row r="15" spans="1:3" x14ac:dyDescent="0.3">
      <c r="A15" s="13" t="s">
        <v>30</v>
      </c>
      <c r="B15" s="18" t="e">
        <f>INDEX(PremiumRates!C4:E9,MATCH(B10,PremiumRates!B4:B9,0),MATCH(A15,PremiumRates!C3:D3,0))</f>
        <v>#N/A</v>
      </c>
    </row>
    <row r="16" spans="1:3" x14ac:dyDescent="0.3">
      <c r="A16" s="19" t="s">
        <v>23</v>
      </c>
      <c r="B16" s="42" t="e">
        <f>IF(B12&gt;120000,120000,B12)/1000*B15</f>
        <v>#N/A</v>
      </c>
    </row>
    <row r="17" spans="1:5" ht="15" thickBot="1" x14ac:dyDescent="0.35">
      <c r="A17" s="20"/>
      <c r="B17" s="21"/>
      <c r="C17" s="22"/>
    </row>
    <row r="18" spans="1:5" ht="39" customHeight="1" x14ac:dyDescent="0.3">
      <c r="A18" s="66" t="s">
        <v>10</v>
      </c>
      <c r="B18" s="67"/>
      <c r="C18" s="22"/>
    </row>
    <row r="19" spans="1:5" x14ac:dyDescent="0.3">
      <c r="A19" s="13" t="s">
        <v>2</v>
      </c>
      <c r="B19" s="4"/>
      <c r="C19" s="22"/>
    </row>
    <row r="20" spans="1:5" x14ac:dyDescent="0.3">
      <c r="A20" s="13" t="s">
        <v>1</v>
      </c>
      <c r="B20" s="5"/>
    </row>
    <row r="21" spans="1:5" ht="28.8" x14ac:dyDescent="0.3">
      <c r="A21" s="13" t="s">
        <v>35</v>
      </c>
      <c r="B21" s="57"/>
      <c r="C21" s="23" t="str">
        <f>IF(B21="30 Days / ICU1E*","30 Days / ICUL1",IF(B21="90 Days / ICU2E*","90 Days / ICUL2",IF(B21="125 Days / ICU3E*","125 Days / ICUL3",IF(B21="180 Days / ICU4E*","180 Days / ICUL4",""))))</f>
        <v/>
      </c>
    </row>
    <row r="22" spans="1:5" x14ac:dyDescent="0.3">
      <c r="A22" s="13" t="s">
        <v>2</v>
      </c>
      <c r="B22" s="16">
        <f>ROUND(B19*B20,2)</f>
        <v>0</v>
      </c>
    </row>
    <row r="23" spans="1:5" ht="28.8" x14ac:dyDescent="0.3">
      <c r="A23" s="13" t="s">
        <v>33</v>
      </c>
      <c r="B23" s="16">
        <f>IF(B22&gt;120000,120000,ROUNDUP(B22,-3))</f>
        <v>0</v>
      </c>
    </row>
    <row r="24" spans="1:5" x14ac:dyDescent="0.3">
      <c r="A24" s="13" t="s">
        <v>29</v>
      </c>
      <c r="B24" s="18" t="e">
        <f>INDEX(PremiumRates!C10:E17,MATCH(B21,PremiumRates!B10:B17,0),MATCH(A24,PremiumRates!C3:D3,0))</f>
        <v>#N/A</v>
      </c>
      <c r="D24" s="24"/>
    </row>
    <row r="25" spans="1:5" x14ac:dyDescent="0.3">
      <c r="A25" s="19" t="s">
        <v>22</v>
      </c>
      <c r="B25" s="43" t="e">
        <f>IF(B23&gt;120000,120000,B23)/1000*B24</f>
        <v>#N/A</v>
      </c>
      <c r="C25" s="25"/>
      <c r="D25" s="26"/>
    </row>
    <row r="26" spans="1:5" x14ac:dyDescent="0.3">
      <c r="A26" s="13" t="s">
        <v>30</v>
      </c>
      <c r="B26" s="18" t="e">
        <f>INDEX(PremiumRates!C10:E17,MATCH(B21,PremiumRates!B10:B17,0),MATCH(A26,PremiumRates!C3:D3,0))</f>
        <v>#N/A</v>
      </c>
      <c r="C26" s="25"/>
      <c r="D26" s="24"/>
    </row>
    <row r="27" spans="1:5" ht="13.95" customHeight="1" x14ac:dyDescent="0.3">
      <c r="A27" s="19" t="s">
        <v>23</v>
      </c>
      <c r="B27" s="42" t="e">
        <f>IF(B23&gt;120000,120000,B23)/1000*B26</f>
        <v>#N/A</v>
      </c>
    </row>
    <row r="28" spans="1:5" x14ac:dyDescent="0.3">
      <c r="A28" s="62"/>
      <c r="B28" s="63"/>
    </row>
    <row r="29" spans="1:5" ht="30.75" customHeight="1" x14ac:dyDescent="0.3">
      <c r="A29" s="58" t="s">
        <v>24</v>
      </c>
      <c r="B29" s="59"/>
    </row>
    <row r="30" spans="1:5" x14ac:dyDescent="0.3">
      <c r="B30" s="38"/>
    </row>
    <row r="31" spans="1:5" ht="13.5" customHeight="1" thickBot="1" x14ac:dyDescent="0.35">
      <c r="A31" s="39" t="s">
        <v>44</v>
      </c>
      <c r="B31" s="40"/>
    </row>
    <row r="32" spans="1:5" hidden="1" x14ac:dyDescent="0.3">
      <c r="A32" s="34" t="s">
        <v>3</v>
      </c>
      <c r="B32" s="35" t="s">
        <v>4</v>
      </c>
      <c r="C32" s="28" t="s">
        <v>5</v>
      </c>
      <c r="D32" s="28" t="s">
        <v>6</v>
      </c>
      <c r="E32" s="28" t="s">
        <v>7</v>
      </c>
    </row>
    <row r="33" spans="1:2" x14ac:dyDescent="0.3">
      <c r="A33" s="29"/>
      <c r="B33" s="30"/>
    </row>
    <row r="34" spans="1:2" x14ac:dyDescent="0.3">
      <c r="A34" s="29"/>
      <c r="B34" s="31"/>
    </row>
  </sheetData>
  <sheetProtection sheet="1" selectLockedCells="1"/>
  <mergeCells count="6">
    <mergeCell ref="A29:B29"/>
    <mergeCell ref="A2:B2"/>
    <mergeCell ref="A28:B28"/>
    <mergeCell ref="A3:B3"/>
    <mergeCell ref="A7:B7"/>
    <mergeCell ref="A18:B18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PremiumRates!$B$10:$B$17</xm:f>
          </x14:formula1>
          <xm:sqref>B21</xm:sqref>
        </x14:dataValidation>
        <x14:dataValidation type="list" allowBlank="1" showInputMessage="1" showErrorMessage="1" xr:uid="{00000000-0002-0000-0000-000001000000}">
          <x14:formula1>
            <xm:f>PremiumRates!$B$4:$B$9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42BC-B98A-476D-A9C1-923408579A78}">
  <dimension ref="A1:F1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13" sqref="C13"/>
    </sheetView>
  </sheetViews>
  <sheetFormatPr defaultColWidth="9.109375" defaultRowHeight="14.4" x14ac:dyDescent="0.3"/>
  <cols>
    <col min="1" max="1" width="10.33203125" style="32" customWidth="1"/>
    <col min="2" max="2" width="41" style="32" customWidth="1"/>
    <col min="3" max="5" width="19" style="32" customWidth="1"/>
    <col min="6" max="6" width="13" style="32" customWidth="1"/>
    <col min="7" max="7" width="12.5546875" style="32" customWidth="1"/>
    <col min="8" max="16384" width="9.109375" style="32"/>
  </cols>
  <sheetData>
    <row r="1" spans="1:6" ht="36.75" customHeight="1" thickBot="1" x14ac:dyDescent="0.35">
      <c r="A1" s="68" t="s">
        <v>27</v>
      </c>
      <c r="B1" s="69"/>
      <c r="C1" s="69"/>
      <c r="D1" s="69"/>
      <c r="E1" s="70"/>
      <c r="F1" s="1"/>
    </row>
    <row r="2" spans="1:6" ht="16.2" thickBot="1" x14ac:dyDescent="0.35">
      <c r="A2" s="77" t="s">
        <v>11</v>
      </c>
      <c r="B2" s="79" t="s">
        <v>26</v>
      </c>
      <c r="C2" s="71" t="s">
        <v>20</v>
      </c>
      <c r="D2" s="72"/>
      <c r="E2" s="73"/>
      <c r="F2" s="1"/>
    </row>
    <row r="3" spans="1:6" ht="16.2" thickBot="1" x14ac:dyDescent="0.35">
      <c r="A3" s="78"/>
      <c r="B3" s="80"/>
      <c r="C3" s="45" t="s">
        <v>29</v>
      </c>
      <c r="D3" s="41" t="s">
        <v>30</v>
      </c>
      <c r="E3" s="41" t="s">
        <v>31</v>
      </c>
      <c r="F3" s="1"/>
    </row>
    <row r="4" spans="1:6" x14ac:dyDescent="0.3">
      <c r="A4" s="81" t="s">
        <v>12</v>
      </c>
      <c r="B4" s="46" t="s">
        <v>13</v>
      </c>
      <c r="C4" s="47">
        <v>0.875</v>
      </c>
      <c r="D4" s="47">
        <v>0</v>
      </c>
      <c r="E4" s="48">
        <v>0.875</v>
      </c>
      <c r="F4" s="1"/>
    </row>
    <row r="5" spans="1:6" x14ac:dyDescent="0.3">
      <c r="A5" s="82"/>
      <c r="B5" s="49" t="s">
        <v>14</v>
      </c>
      <c r="C5" s="44">
        <v>0.65700000000000003</v>
      </c>
      <c r="D5" s="44">
        <v>0</v>
      </c>
      <c r="E5" s="50">
        <v>0.65700000000000003</v>
      </c>
      <c r="F5" s="1"/>
    </row>
    <row r="6" spans="1:6" x14ac:dyDescent="0.3">
      <c r="A6" s="82"/>
      <c r="B6" s="49" t="s">
        <v>32</v>
      </c>
      <c r="C6" s="44">
        <v>0.156</v>
      </c>
      <c r="D6" s="44">
        <v>0.317</v>
      </c>
      <c r="E6" s="50">
        <v>0.47249999999999998</v>
      </c>
      <c r="F6" s="1"/>
    </row>
    <row r="7" spans="1:6" x14ac:dyDescent="0.3">
      <c r="A7" s="82"/>
      <c r="B7" s="49" t="s">
        <v>15</v>
      </c>
      <c r="C7" s="44">
        <v>7.8E-2</v>
      </c>
      <c r="D7" s="44">
        <v>0.26300000000000001</v>
      </c>
      <c r="E7" s="50">
        <v>0.34200000000000003</v>
      </c>
      <c r="F7" s="1"/>
    </row>
    <row r="8" spans="1:6" x14ac:dyDescent="0.3">
      <c r="A8" s="82"/>
      <c r="B8" s="49" t="s">
        <v>16</v>
      </c>
      <c r="C8" s="44">
        <v>4.2000000000000003E-2</v>
      </c>
      <c r="D8" s="44">
        <v>0.23799999999999999</v>
      </c>
      <c r="E8" s="50">
        <v>0.28000000000000003</v>
      </c>
      <c r="F8" s="1"/>
    </row>
    <row r="9" spans="1:6" ht="15" thickBot="1" x14ac:dyDescent="0.35">
      <c r="A9" s="83"/>
      <c r="B9" s="51" t="s">
        <v>17</v>
      </c>
      <c r="C9" s="52">
        <v>0</v>
      </c>
      <c r="D9" s="52">
        <v>0.28000000000000003</v>
      </c>
      <c r="E9" s="53">
        <v>0.28000000000000003</v>
      </c>
      <c r="F9" s="1"/>
    </row>
    <row r="10" spans="1:6" ht="15" customHeight="1" x14ac:dyDescent="0.3">
      <c r="A10" s="74" t="s">
        <v>18</v>
      </c>
      <c r="B10" s="54" t="s">
        <v>36</v>
      </c>
      <c r="C10" s="47">
        <v>0.46200000000000002</v>
      </c>
      <c r="D10" s="47">
        <v>0.27100000000000002</v>
      </c>
      <c r="E10" s="48">
        <v>0.73299999999999998</v>
      </c>
      <c r="F10" s="1"/>
    </row>
    <row r="11" spans="1:6" ht="15" customHeight="1" x14ac:dyDescent="0.3">
      <c r="A11" s="75"/>
      <c r="B11" s="55" t="s">
        <v>37</v>
      </c>
      <c r="C11" s="44">
        <v>0.125</v>
      </c>
      <c r="D11" s="44">
        <v>0.27100000000000002</v>
      </c>
      <c r="E11" s="50">
        <v>0.39600000000000002</v>
      </c>
      <c r="F11" s="1"/>
    </row>
    <row r="12" spans="1:6" ht="15" customHeight="1" x14ac:dyDescent="0.3">
      <c r="A12" s="75"/>
      <c r="B12" s="55" t="s">
        <v>38</v>
      </c>
      <c r="C12" s="44">
        <v>9.6000000000000002E-2</v>
      </c>
      <c r="D12" s="44">
        <v>0.27100000000000002</v>
      </c>
      <c r="E12" s="50">
        <v>0.36699999999999999</v>
      </c>
      <c r="F12" s="1"/>
    </row>
    <row r="13" spans="1:6" ht="15" customHeight="1" thickBot="1" x14ac:dyDescent="0.35">
      <c r="A13" s="75"/>
      <c r="B13" s="56" t="s">
        <v>39</v>
      </c>
      <c r="C13" s="52">
        <v>0</v>
      </c>
      <c r="D13" s="52">
        <v>0.27100000000000002</v>
      </c>
      <c r="E13" s="53">
        <v>0.27100000000000002</v>
      </c>
      <c r="F13" s="1"/>
    </row>
    <row r="14" spans="1:6" ht="15" customHeight="1" x14ac:dyDescent="0.3">
      <c r="A14" s="75"/>
      <c r="B14" s="54" t="s">
        <v>40</v>
      </c>
      <c r="C14" s="47">
        <v>0.73299999999999998</v>
      </c>
      <c r="D14" s="47">
        <v>0</v>
      </c>
      <c r="E14" s="48">
        <v>0.73299999999999998</v>
      </c>
      <c r="F14" s="1"/>
    </row>
    <row r="15" spans="1:6" ht="15" customHeight="1" x14ac:dyDescent="0.3">
      <c r="A15" s="75"/>
      <c r="B15" s="55" t="s">
        <v>41</v>
      </c>
      <c r="C15" s="44">
        <v>0.39600000000000002</v>
      </c>
      <c r="D15" s="44">
        <v>0</v>
      </c>
      <c r="E15" s="50">
        <v>0.39600000000000002</v>
      </c>
      <c r="F15" s="1"/>
    </row>
    <row r="16" spans="1:6" ht="15" customHeight="1" x14ac:dyDescent="0.3">
      <c r="A16" s="75"/>
      <c r="B16" s="55" t="s">
        <v>42</v>
      </c>
      <c r="C16" s="44">
        <v>0.36699999999999999</v>
      </c>
      <c r="D16" s="44">
        <v>0</v>
      </c>
      <c r="E16" s="50">
        <v>0.36699999999999999</v>
      </c>
      <c r="F16" s="1"/>
    </row>
    <row r="17" spans="1:6" ht="15" customHeight="1" thickBot="1" x14ac:dyDescent="0.35">
      <c r="A17" s="76"/>
      <c r="B17" s="56" t="s">
        <v>43</v>
      </c>
      <c r="C17" s="52">
        <v>0.27100000000000002</v>
      </c>
      <c r="D17" s="52">
        <v>0</v>
      </c>
      <c r="E17" s="53">
        <v>0.27100000000000002</v>
      </c>
      <c r="F17" s="1"/>
    </row>
    <row r="18" spans="1:6" x14ac:dyDescent="0.3">
      <c r="A18" s="33"/>
      <c r="B18" s="33"/>
      <c r="C18" s="33"/>
      <c r="D18" s="33"/>
      <c r="E18" s="33"/>
    </row>
    <row r="19" spans="1:6" x14ac:dyDescent="0.3">
      <c r="A19" s="32" t="s">
        <v>19</v>
      </c>
    </row>
  </sheetData>
  <sheetProtection sheet="1" objects="1" scenarios="1"/>
  <mergeCells count="6">
    <mergeCell ref="A1:E1"/>
    <mergeCell ref="C2:E2"/>
    <mergeCell ref="A10:A17"/>
    <mergeCell ref="A2:A3"/>
    <mergeCell ref="B2:B3"/>
    <mergeCell ref="A4:A9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Calculation</vt:lpstr>
      <vt:lpstr>PremiumRates</vt:lpstr>
      <vt:lpstr>Calculation!Print_Area</vt:lpstr>
      <vt:lpstr>PremiumRates!Print_Area</vt:lpstr>
    </vt:vector>
  </TitlesOfParts>
  <Company>University of Wisconsin -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Human Resources</dc:creator>
  <cp:lastModifiedBy>Amanda Sonnenburg</cp:lastModifiedBy>
  <cp:lastPrinted>2020-12-14T18:19:56Z</cp:lastPrinted>
  <dcterms:created xsi:type="dcterms:W3CDTF">2006-10-21T14:44:47Z</dcterms:created>
  <dcterms:modified xsi:type="dcterms:W3CDTF">2024-01-19T16:16:22Z</dcterms:modified>
</cp:coreProperties>
</file>